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50" windowHeight="799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Sheet1!$A$1:$P$46</definedName>
    <definedName name="_xlnm.Print_Titles" localSheetId="0">Sheet1!$9:$11</definedName>
  </definedNames>
  <calcPr calcId="145621"/>
</workbook>
</file>

<file path=xl/calcChain.xml><?xml version="1.0" encoding="utf-8"?>
<calcChain xmlns="http://schemas.openxmlformats.org/spreadsheetml/2006/main">
  <c r="J16" i="1" l="1"/>
  <c r="C33" i="1" l="1"/>
  <c r="G34" i="1" l="1"/>
  <c r="G31" i="1" l="1"/>
  <c r="H31" i="1" s="1"/>
  <c r="G36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2" i="1"/>
  <c r="H33" i="1"/>
  <c r="H34" i="1"/>
  <c r="H35" i="1"/>
  <c r="H36" i="1"/>
  <c r="H12" i="1"/>
  <c r="N13" i="1" l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12" i="1"/>
  <c r="K26" i="1" l="1"/>
  <c r="K27" i="1"/>
  <c r="M26" i="1"/>
  <c r="O26" i="1" s="1"/>
  <c r="M27" i="1"/>
  <c r="O27" i="1" s="1"/>
  <c r="K16" i="1"/>
  <c r="M16" i="1" s="1"/>
  <c r="O16" i="1" s="1"/>
  <c r="I37" i="1"/>
  <c r="E37" i="1"/>
  <c r="B37" i="1"/>
  <c r="K36" i="1"/>
  <c r="C36" i="1"/>
  <c r="B36" i="1"/>
  <c r="K35" i="1"/>
  <c r="C35" i="1"/>
  <c r="B35" i="1"/>
  <c r="K34" i="1"/>
  <c r="C34" i="1"/>
  <c r="B34" i="1"/>
  <c r="K33" i="1"/>
  <c r="B33" i="1"/>
  <c r="K32" i="1"/>
  <c r="C32" i="1"/>
  <c r="B32" i="1"/>
  <c r="K31" i="1"/>
  <c r="C31" i="1"/>
  <c r="B31" i="1"/>
  <c r="K30" i="1"/>
  <c r="C30" i="1"/>
  <c r="B30" i="1"/>
  <c r="K29" i="1"/>
  <c r="C29" i="1"/>
  <c r="B29" i="1"/>
  <c r="K28" i="1"/>
  <c r="C26" i="1"/>
  <c r="B26" i="1"/>
  <c r="K25" i="1"/>
  <c r="C25" i="1"/>
  <c r="B25" i="1"/>
  <c r="K24" i="1"/>
  <c r="M24" i="1" s="1"/>
  <c r="O24" i="1" s="1"/>
  <c r="C24" i="1"/>
  <c r="B24" i="1"/>
  <c r="K23" i="1"/>
  <c r="M23" i="1" s="1"/>
  <c r="O23" i="1" s="1"/>
  <c r="J37" i="1"/>
  <c r="K22" i="1"/>
  <c r="M22" i="1" s="1"/>
  <c r="O22" i="1" s="1"/>
  <c r="C22" i="1"/>
  <c r="B22" i="1"/>
  <c r="K21" i="1"/>
  <c r="M21" i="1" s="1"/>
  <c r="O21" i="1" s="1"/>
  <c r="C21" i="1"/>
  <c r="B21" i="1"/>
  <c r="K20" i="1"/>
  <c r="M20" i="1" s="1"/>
  <c r="O20" i="1" s="1"/>
  <c r="C20" i="1"/>
  <c r="B20" i="1"/>
  <c r="K19" i="1"/>
  <c r="M19" i="1" s="1"/>
  <c r="O19" i="1" s="1"/>
  <c r="C19" i="1"/>
  <c r="B19" i="1"/>
  <c r="K18" i="1"/>
  <c r="M18" i="1" s="1"/>
  <c r="O18" i="1" s="1"/>
  <c r="C18" i="1"/>
  <c r="B18" i="1"/>
  <c r="K17" i="1"/>
  <c r="C17" i="1"/>
  <c r="B17" i="1"/>
  <c r="K15" i="1"/>
  <c r="M15" i="1"/>
  <c r="O15" i="1" s="1"/>
  <c r="C15" i="1"/>
  <c r="B15" i="1"/>
  <c r="K14" i="1"/>
  <c r="C14" i="1"/>
  <c r="B14" i="1"/>
  <c r="K13" i="1"/>
  <c r="C13" i="1"/>
  <c r="B13" i="1"/>
  <c r="K12" i="1"/>
  <c r="M12" i="1" s="1"/>
  <c r="C12" i="1"/>
  <c r="B12" i="1"/>
  <c r="A7" i="1"/>
  <c r="G37" i="1" l="1"/>
  <c r="M25" i="1"/>
  <c r="O25" i="1" s="1"/>
  <c r="M28" i="1"/>
  <c r="O28" i="1" s="1"/>
  <c r="M29" i="1"/>
  <c r="O29" i="1" s="1"/>
  <c r="M30" i="1"/>
  <c r="O30" i="1" s="1"/>
  <c r="M31" i="1"/>
  <c r="O31" i="1" s="1"/>
  <c r="M32" i="1"/>
  <c r="O32" i="1" s="1"/>
  <c r="M33" i="1"/>
  <c r="O33" i="1" s="1"/>
  <c r="M34" i="1"/>
  <c r="O34" i="1" s="1"/>
  <c r="M35" i="1"/>
  <c r="O35" i="1" s="1"/>
  <c r="M36" i="1"/>
  <c r="O36" i="1" s="1"/>
  <c r="O12" i="1"/>
  <c r="K37" i="1"/>
  <c r="F37" i="1"/>
  <c r="N37" i="1"/>
  <c r="L37" i="1"/>
  <c r="M14" i="1"/>
  <c r="O14" i="1" s="1"/>
  <c r="M17" i="1"/>
  <c r="O17" i="1" s="1"/>
  <c r="M13" i="1"/>
  <c r="O13" i="1" s="1"/>
  <c r="H37" i="1" l="1"/>
  <c r="M37" i="1"/>
  <c r="O37" i="1"/>
</calcChain>
</file>

<file path=xl/sharedStrings.xml><?xml version="1.0" encoding="utf-8"?>
<sst xmlns="http://schemas.openxmlformats.org/spreadsheetml/2006/main" count="98" uniqueCount="84">
  <si>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</si>
  <si>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</si>
  <si>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</si>
  <si>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</si>
  <si>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         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</si>
  <si>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</si>
  <si>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</si>
  <si>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</si>
  <si>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</si>
  <si>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</si>
  <si>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</si>
  <si>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</si>
  <si>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</si>
  <si>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</si>
  <si>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</si>
  <si>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</si>
  <si>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</si>
  <si>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</si>
  <si>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</si>
  <si>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</si>
  <si>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</si>
  <si>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</si>
  <si>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</si>
  <si>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</si>
  <si>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</si>
  <si>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</si>
  <si>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</si>
  <si>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</si>
  <si>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</si>
  <si>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</si>
  <si>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</si>
  <si>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</si>
  <si>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</si>
  <si>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</si>
  <si>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</si>
  <si>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</si>
  <si>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</si>
  <si>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</si>
  <si>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</si>
  <si>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</si>
  <si>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</si>
  <si>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</si>
  <si>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 xml:space="preserve"> NĂM HỌC 2015 - 2016</t>
  </si>
  <si>
    <t>Dương Thị</t>
  </si>
  <si>
    <t>Hồng</t>
  </si>
  <si>
    <t>Giáp Đức</t>
  </si>
  <si>
    <t>Nhận</t>
  </si>
  <si>
    <t>Lê Hoàng Anh</t>
  </si>
  <si>
    <t>Quân</t>
  </si>
  <si>
    <t>Võ Minh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</si>
  <si>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</si>
  <si>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</si>
  <si>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</si>
  <si>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</si>
  <si>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</si>
  <si>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</si>
  <si>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</si>
  <si>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</si>
  <si>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</si>
  <si>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</si>
  <si>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</si>
  <si>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</si>
  <si>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</si>
  <si>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</si>
  <si>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</si>
  <si>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</si>
  <si>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</si>
  <si>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</si>
  <si>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</si>
  <si>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</si>
  <si>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</si>
  <si>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</si>
  <si>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</si>
  <si>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</si>
  <si>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</si>
  <si>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_Viết bài tham luận hội thảo KH cấp Trường và báo cáo hội thảo cấp khoa</t>
  </si>
  <si>
    <t>_Viết bài và báo cáo tham luận hội thảo KH cấp khoa (2 người viết và báo cáo)</t>
  </si>
  <si>
    <t>Ngày……...tháng 8 năm 2016</t>
  </si>
  <si>
    <t>Tham dự hội thảo KH cấp khoa</t>
  </si>
  <si>
    <t>Quang</t>
  </si>
  <si>
    <t>_Viết bài và báo cáo tham luận hội thảo KH cấp khoa
_Viết bài tham luận hội thảo KH của cụm 1 tổ chức</t>
  </si>
  <si>
    <t>_Tham dự hội thảo KH cấp khoa
_GV tập  sự giảm 50%</t>
  </si>
  <si>
    <t>Viết bài tham dự hội thảo KH cấp khoa</t>
  </si>
  <si>
    <t>Viết bài và Tham dự hội thảo KH cấp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</si>
</sst>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8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0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39" fontId="11" fillId="0" borderId="0" xfId="0" applyNumberFormat="1" applyFont="1" applyAlignment="1">
      <alignment vertical="center"/>
    </xf>
    <xf numFmtId="0" fontId="13" fillId="0" borderId="0" xfId="0" applyFont="1" applyAlignment="1">
      <alignment horizontal="center" vertical="center"/>
    </xf>
    <xf numFmtId="39" fontId="13" fillId="0" borderId="0" xfId="0" applyNumberFormat="1" applyFont="1" applyAlignment="1">
      <alignment vertical="center"/>
    </xf>
    <xf numFmtId="0" fontId="11" fillId="0" borderId="0" xfId="0" applyFont="1" applyBorder="1"/>
    <xf numFmtId="0" fontId="15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164" fontId="11" fillId="0" borderId="0" xfId="0" applyNumberFormat="1" applyFont="1" applyBorder="1" applyAlignment="1">
      <alignment horizontal="center"/>
    </xf>
    <xf numFmtId="164" fontId="11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1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164" fontId="11" fillId="0" borderId="0" xfId="0" applyNumberFormat="1" applyFont="1" applyBorder="1"/>
    <xf numFmtId="164" fontId="11" fillId="0" borderId="0" xfId="0" applyNumberFormat="1" applyFont="1" applyFill="1" applyBorder="1"/>
    <xf numFmtId="0" fontId="16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39" fontId="11" fillId="0" borderId="0" xfId="0" applyNumberFormat="1" applyFont="1" applyFill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164" fontId="11" fillId="0" borderId="0" xfId="0" applyNumberFormat="1" applyFont="1" applyBorder="1" applyAlignment="1">
      <alignment vertical="center"/>
    </xf>
    <xf numFmtId="164" fontId="11" fillId="0" borderId="0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9" fillId="2" borderId="6" xfId="0" applyFont="1" applyFill="1" applyBorder="1" applyAlignment="1">
      <alignment vertical="center" wrapText="1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6" xfId="0" quotePrefix="1" applyFont="1" applyBorder="1" applyAlignment="1">
      <alignment horizontal="center" vertical="center"/>
    </xf>
    <xf numFmtId="0" fontId="1" fillId="2" borderId="6" xfId="0" quotePrefix="1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" fillId="2" borderId="6" xfId="0" applyNumberFormat="1" applyFont="1" applyFill="1" applyBorder="1" applyAlignment="1">
      <alignment vertical="center"/>
    </xf>
    <xf numFmtId="0" fontId="1" fillId="2" borderId="6" xfId="0" applyNumberFormat="1" applyFont="1" applyFill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438150</xdr:colOff>
      <xdr:row>2</xdr:row>
      <xdr:rowOff>9525</xdr:rowOff>
    </xdr:from>
    <xdr:to>
      <xdr:col>13</xdr:col>
      <xdr:colOff>66675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315075" y="428625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1114425</xdr:colOff>
      <xdr:row>3</xdr:row>
      <xdr:rowOff>19050</xdr:rowOff>
    </xdr:from>
    <xdr:to>
      <xdr:col>4</xdr:col>
      <xdr:colOff>276225</xdr:colOff>
      <xdr:row>3</xdr:row>
      <xdr:rowOff>19050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466850" y="6477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ao%20cao%20tong%20ket%20NH%202014-2015\KHOI%20LUONG%20NCKH%202014-2015\tong%20ket%20gio%20NCKH%20_CO%20KHI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ẤP TRƯỜNG - diễn giả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CƠ KHÍ</v>
          </cell>
        </row>
        <row r="15">
          <cell r="B15" t="str">
            <v xml:space="preserve">Dương Minh </v>
          </cell>
          <cell r="C15" t="str">
            <v>Chung</v>
          </cell>
        </row>
        <row r="16">
          <cell r="B16" t="str">
            <v xml:space="preserve">Nguyễn Tam </v>
          </cell>
          <cell r="C16" t="str">
            <v>Cương</v>
          </cell>
        </row>
        <row r="17">
          <cell r="B17" t="str">
            <v xml:space="preserve">Nguyễn Tiến  </v>
          </cell>
          <cell r="C17" t="str">
            <v>Dũng</v>
          </cell>
        </row>
        <row r="18">
          <cell r="B18" t="str">
            <v xml:space="preserve">Nguyễn Duy </v>
          </cell>
          <cell r="C18" t="str">
            <v>Hải</v>
          </cell>
        </row>
        <row r="19">
          <cell r="B19" t="str">
            <v>Trương Thị Phương</v>
          </cell>
          <cell r="C19" t="str">
            <v>Hồng</v>
          </cell>
        </row>
        <row r="20">
          <cell r="B20" t="str">
            <v xml:space="preserve">Trần Thị </v>
          </cell>
          <cell r="C20" t="str">
            <v>Hương</v>
          </cell>
        </row>
        <row r="21">
          <cell r="B21" t="str">
            <v>Vũ Quang</v>
          </cell>
          <cell r="C21" t="str">
            <v>Khải</v>
          </cell>
        </row>
        <row r="22">
          <cell r="B22" t="str">
            <v xml:space="preserve">Trần Đình </v>
          </cell>
          <cell r="C22" t="str">
            <v>Khải</v>
          </cell>
        </row>
        <row r="23">
          <cell r="B23" t="str">
            <v>Đỗ Thị Phương</v>
          </cell>
          <cell r="C23" t="str">
            <v>Khanh</v>
          </cell>
        </row>
        <row r="24">
          <cell r="B24" t="str">
            <v xml:space="preserve">Nguyễn Thành </v>
          </cell>
          <cell r="C24" t="str">
            <v>Long</v>
          </cell>
        </row>
        <row r="26">
          <cell r="B26" t="str">
            <v xml:space="preserve">Nguyễn Tiến  </v>
          </cell>
          <cell r="C26" t="str">
            <v>Nhân</v>
          </cell>
        </row>
        <row r="27">
          <cell r="B27" t="str">
            <v xml:space="preserve">Vũ Đức </v>
          </cell>
          <cell r="C27" t="str">
            <v>Pháp</v>
          </cell>
        </row>
        <row r="28">
          <cell r="B28" t="str">
            <v xml:space="preserve">Nguyễn Thanh Vĩnh </v>
          </cell>
          <cell r="C28" t="str">
            <v>Phúc</v>
          </cell>
        </row>
        <row r="30">
          <cell r="B30" t="str">
            <v xml:space="preserve">Nguyễn Ngọc </v>
          </cell>
          <cell r="C30" t="str">
            <v>Quỳnh</v>
          </cell>
        </row>
        <row r="31">
          <cell r="B31" t="str">
            <v xml:space="preserve">Phan Văn </v>
          </cell>
          <cell r="C31" t="str">
            <v>Thành</v>
          </cell>
        </row>
        <row r="32">
          <cell r="B32" t="str">
            <v xml:space="preserve">Trần Minh </v>
          </cell>
          <cell r="C32" t="str">
            <v>Thông</v>
          </cell>
        </row>
        <row r="33">
          <cell r="B33" t="str">
            <v xml:space="preserve">Phan Thị Xuân </v>
          </cell>
          <cell r="C33" t="str">
            <v>Trang</v>
          </cell>
        </row>
        <row r="34">
          <cell r="B34" t="str">
            <v xml:space="preserve">Bùi Anh </v>
          </cell>
          <cell r="C34" t="str">
            <v>Tuấn</v>
          </cell>
        </row>
        <row r="35">
          <cell r="B35" t="str">
            <v>Chung Trần Thế</v>
          </cell>
          <cell r="C35" t="str">
            <v>Vinh</v>
          </cell>
        </row>
        <row r="36">
          <cell r="B36" t="str">
            <v>Nguyễn Thanh</v>
          </cell>
          <cell r="C36" t="str">
            <v>Vũ</v>
          </cell>
        </row>
        <row r="37">
          <cell r="B37" t="str">
            <v xml:space="preserve">Lư Thị Yến </v>
          </cell>
          <cell r="C37" t="str">
            <v>Vũ</v>
          </cell>
        </row>
        <row r="38">
          <cell r="B38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7"/>
  <sheetViews>
    <sheetView tabSelected="1" topLeftCell="A31" zoomScaleNormal="100" workbookViewId="0">
      <selection activeCell="E33" sqref="E33"/>
    </sheetView>
  </sheetViews>
  <sheetFormatPr defaultRowHeight="16.5" x14ac:dyDescent="0.25"/>
  <cols>
    <col min="1" max="1" width="4.5703125" style="38" customWidth="1"/>
    <col min="2" max="2" width="17.7109375" style="7" customWidth="1"/>
    <col min="3" max="3" width="10" style="7" customWidth="1"/>
    <col min="4" max="4" width="5.7109375" style="7" customWidth="1"/>
    <col min="5" max="5" width="6.7109375" style="38" customWidth="1"/>
    <col min="6" max="6" width="8.28515625" style="38" customWidth="1"/>
    <col min="7" max="8" width="8.42578125" style="38" customWidth="1"/>
    <col min="9" max="10" width="7" style="38" customWidth="1"/>
    <col min="11" max="11" width="7.28515625" style="40" customWidth="1"/>
    <col min="12" max="12" width="8.42578125" style="38" customWidth="1"/>
    <col min="13" max="13" width="7.7109375" style="38" customWidth="1"/>
    <col min="14" max="14" width="8.5703125" style="41" customWidth="1"/>
    <col min="15" max="15" width="6.85546875" style="4" customWidth="1"/>
    <col min="16" max="16" width="16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8.28515625" style="7" customWidth="1"/>
    <col min="263" max="264" width="8.42578125" style="7" customWidth="1"/>
    <col min="265" max="266" width="7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8.5703125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8.28515625" style="7" customWidth="1"/>
    <col min="519" max="520" width="8.42578125" style="7" customWidth="1"/>
    <col min="521" max="522" width="7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8.5703125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8.28515625" style="7" customWidth="1"/>
    <col min="775" max="776" width="8.42578125" style="7" customWidth="1"/>
    <col min="777" max="778" width="7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8.5703125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8.28515625" style="7" customWidth="1"/>
    <col min="1031" max="1032" width="8.42578125" style="7" customWidth="1"/>
    <col min="1033" max="1034" width="7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8.5703125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8.28515625" style="7" customWidth="1"/>
    <col min="1287" max="1288" width="8.42578125" style="7" customWidth="1"/>
    <col min="1289" max="1290" width="7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8.5703125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8.28515625" style="7" customWidth="1"/>
    <col min="1543" max="1544" width="8.42578125" style="7" customWidth="1"/>
    <col min="1545" max="1546" width="7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8.5703125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8.28515625" style="7" customWidth="1"/>
    <col min="1799" max="1800" width="8.42578125" style="7" customWidth="1"/>
    <col min="1801" max="1802" width="7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8.5703125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8.28515625" style="7" customWidth="1"/>
    <col min="2055" max="2056" width="8.42578125" style="7" customWidth="1"/>
    <col min="2057" max="2058" width="7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8.5703125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8.28515625" style="7" customWidth="1"/>
    <col min="2311" max="2312" width="8.42578125" style="7" customWidth="1"/>
    <col min="2313" max="2314" width="7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8.5703125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8.28515625" style="7" customWidth="1"/>
    <col min="2567" max="2568" width="8.42578125" style="7" customWidth="1"/>
    <col min="2569" max="2570" width="7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8.5703125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8.28515625" style="7" customWidth="1"/>
    <col min="2823" max="2824" width="8.42578125" style="7" customWidth="1"/>
    <col min="2825" max="2826" width="7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8.5703125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8.28515625" style="7" customWidth="1"/>
    <col min="3079" max="3080" width="8.42578125" style="7" customWidth="1"/>
    <col min="3081" max="3082" width="7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8.5703125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8.28515625" style="7" customWidth="1"/>
    <col min="3335" max="3336" width="8.42578125" style="7" customWidth="1"/>
    <col min="3337" max="3338" width="7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8.5703125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8.28515625" style="7" customWidth="1"/>
    <col min="3591" max="3592" width="8.42578125" style="7" customWidth="1"/>
    <col min="3593" max="3594" width="7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8.5703125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8.28515625" style="7" customWidth="1"/>
    <col min="3847" max="3848" width="8.42578125" style="7" customWidth="1"/>
    <col min="3849" max="3850" width="7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8.5703125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8.28515625" style="7" customWidth="1"/>
    <col min="4103" max="4104" width="8.42578125" style="7" customWidth="1"/>
    <col min="4105" max="4106" width="7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8.5703125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8.28515625" style="7" customWidth="1"/>
    <col min="4359" max="4360" width="8.42578125" style="7" customWidth="1"/>
    <col min="4361" max="4362" width="7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8.5703125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8.28515625" style="7" customWidth="1"/>
    <col min="4615" max="4616" width="8.42578125" style="7" customWidth="1"/>
    <col min="4617" max="4618" width="7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8.5703125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8.28515625" style="7" customWidth="1"/>
    <col min="4871" max="4872" width="8.42578125" style="7" customWidth="1"/>
    <col min="4873" max="4874" width="7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8.5703125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8.28515625" style="7" customWidth="1"/>
    <col min="5127" max="5128" width="8.42578125" style="7" customWidth="1"/>
    <col min="5129" max="5130" width="7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8.5703125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8.28515625" style="7" customWidth="1"/>
    <col min="5383" max="5384" width="8.42578125" style="7" customWidth="1"/>
    <col min="5385" max="5386" width="7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8.5703125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8.28515625" style="7" customWidth="1"/>
    <col min="5639" max="5640" width="8.42578125" style="7" customWidth="1"/>
    <col min="5641" max="5642" width="7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8.5703125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8.28515625" style="7" customWidth="1"/>
    <col min="5895" max="5896" width="8.42578125" style="7" customWidth="1"/>
    <col min="5897" max="5898" width="7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8.5703125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8.28515625" style="7" customWidth="1"/>
    <col min="6151" max="6152" width="8.42578125" style="7" customWidth="1"/>
    <col min="6153" max="6154" width="7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8.5703125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8.28515625" style="7" customWidth="1"/>
    <col min="6407" max="6408" width="8.42578125" style="7" customWidth="1"/>
    <col min="6409" max="6410" width="7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8.5703125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8.28515625" style="7" customWidth="1"/>
    <col min="6663" max="6664" width="8.42578125" style="7" customWidth="1"/>
    <col min="6665" max="6666" width="7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8.5703125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8.28515625" style="7" customWidth="1"/>
    <col min="6919" max="6920" width="8.42578125" style="7" customWidth="1"/>
    <col min="6921" max="6922" width="7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8.5703125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8.28515625" style="7" customWidth="1"/>
    <col min="7175" max="7176" width="8.42578125" style="7" customWidth="1"/>
    <col min="7177" max="7178" width="7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8.5703125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8.28515625" style="7" customWidth="1"/>
    <col min="7431" max="7432" width="8.42578125" style="7" customWidth="1"/>
    <col min="7433" max="7434" width="7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8.5703125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8.28515625" style="7" customWidth="1"/>
    <col min="7687" max="7688" width="8.42578125" style="7" customWidth="1"/>
    <col min="7689" max="7690" width="7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8.5703125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8.28515625" style="7" customWidth="1"/>
    <col min="7943" max="7944" width="8.42578125" style="7" customWidth="1"/>
    <col min="7945" max="7946" width="7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8.5703125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8.28515625" style="7" customWidth="1"/>
    <col min="8199" max="8200" width="8.42578125" style="7" customWidth="1"/>
    <col min="8201" max="8202" width="7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8.5703125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8.28515625" style="7" customWidth="1"/>
    <col min="8455" max="8456" width="8.42578125" style="7" customWidth="1"/>
    <col min="8457" max="8458" width="7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8.5703125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8.28515625" style="7" customWidth="1"/>
    <col min="8711" max="8712" width="8.42578125" style="7" customWidth="1"/>
    <col min="8713" max="8714" width="7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8.5703125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8.28515625" style="7" customWidth="1"/>
    <col min="8967" max="8968" width="8.42578125" style="7" customWidth="1"/>
    <col min="8969" max="8970" width="7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8.5703125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8.28515625" style="7" customWidth="1"/>
    <col min="9223" max="9224" width="8.42578125" style="7" customWidth="1"/>
    <col min="9225" max="9226" width="7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8.5703125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8.28515625" style="7" customWidth="1"/>
    <col min="9479" max="9480" width="8.42578125" style="7" customWidth="1"/>
    <col min="9481" max="9482" width="7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8.5703125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8.28515625" style="7" customWidth="1"/>
    <col min="9735" max="9736" width="8.42578125" style="7" customWidth="1"/>
    <col min="9737" max="9738" width="7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8.5703125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8.28515625" style="7" customWidth="1"/>
    <col min="9991" max="9992" width="8.42578125" style="7" customWidth="1"/>
    <col min="9993" max="9994" width="7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8.5703125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8.28515625" style="7" customWidth="1"/>
    <col min="10247" max="10248" width="8.42578125" style="7" customWidth="1"/>
    <col min="10249" max="10250" width="7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8.5703125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8.28515625" style="7" customWidth="1"/>
    <col min="10503" max="10504" width="8.42578125" style="7" customWidth="1"/>
    <col min="10505" max="10506" width="7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8.5703125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8.28515625" style="7" customWidth="1"/>
    <col min="10759" max="10760" width="8.42578125" style="7" customWidth="1"/>
    <col min="10761" max="10762" width="7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8.5703125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8.28515625" style="7" customWidth="1"/>
    <col min="11015" max="11016" width="8.42578125" style="7" customWidth="1"/>
    <col min="11017" max="11018" width="7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8.5703125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8.28515625" style="7" customWidth="1"/>
    <col min="11271" max="11272" width="8.42578125" style="7" customWidth="1"/>
    <col min="11273" max="11274" width="7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8.5703125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8.28515625" style="7" customWidth="1"/>
    <col min="11527" max="11528" width="8.42578125" style="7" customWidth="1"/>
    <col min="11529" max="11530" width="7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8.5703125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8.28515625" style="7" customWidth="1"/>
    <col min="11783" max="11784" width="8.42578125" style="7" customWidth="1"/>
    <col min="11785" max="11786" width="7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8.5703125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8.28515625" style="7" customWidth="1"/>
    <col min="12039" max="12040" width="8.42578125" style="7" customWidth="1"/>
    <col min="12041" max="12042" width="7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8.5703125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8.28515625" style="7" customWidth="1"/>
    <col min="12295" max="12296" width="8.42578125" style="7" customWidth="1"/>
    <col min="12297" max="12298" width="7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8.5703125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8.28515625" style="7" customWidth="1"/>
    <col min="12551" max="12552" width="8.42578125" style="7" customWidth="1"/>
    <col min="12553" max="12554" width="7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8.5703125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8.28515625" style="7" customWidth="1"/>
    <col min="12807" max="12808" width="8.42578125" style="7" customWidth="1"/>
    <col min="12809" max="12810" width="7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8.5703125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8.28515625" style="7" customWidth="1"/>
    <col min="13063" max="13064" width="8.42578125" style="7" customWidth="1"/>
    <col min="13065" max="13066" width="7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8.5703125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8.28515625" style="7" customWidth="1"/>
    <col min="13319" max="13320" width="8.42578125" style="7" customWidth="1"/>
    <col min="13321" max="13322" width="7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8.5703125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8.28515625" style="7" customWidth="1"/>
    <col min="13575" max="13576" width="8.42578125" style="7" customWidth="1"/>
    <col min="13577" max="13578" width="7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8.5703125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8.28515625" style="7" customWidth="1"/>
    <col min="13831" max="13832" width="8.42578125" style="7" customWidth="1"/>
    <col min="13833" max="13834" width="7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8.5703125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8.28515625" style="7" customWidth="1"/>
    <col min="14087" max="14088" width="8.42578125" style="7" customWidth="1"/>
    <col min="14089" max="14090" width="7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8.5703125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8.28515625" style="7" customWidth="1"/>
    <col min="14343" max="14344" width="8.42578125" style="7" customWidth="1"/>
    <col min="14345" max="14346" width="7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8.5703125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8.28515625" style="7" customWidth="1"/>
    <col min="14599" max="14600" width="8.42578125" style="7" customWidth="1"/>
    <col min="14601" max="14602" width="7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8.5703125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8.28515625" style="7" customWidth="1"/>
    <col min="14855" max="14856" width="8.42578125" style="7" customWidth="1"/>
    <col min="14857" max="14858" width="7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8.5703125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8.28515625" style="7" customWidth="1"/>
    <col min="15111" max="15112" width="8.42578125" style="7" customWidth="1"/>
    <col min="15113" max="15114" width="7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8.5703125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8.28515625" style="7" customWidth="1"/>
    <col min="15367" max="15368" width="8.42578125" style="7" customWidth="1"/>
    <col min="15369" max="15370" width="7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8.5703125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8.28515625" style="7" customWidth="1"/>
    <col min="15623" max="15624" width="8.42578125" style="7" customWidth="1"/>
    <col min="15625" max="15626" width="7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8.5703125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8.28515625" style="7" customWidth="1"/>
    <col min="15879" max="15880" width="8.42578125" style="7" customWidth="1"/>
    <col min="15881" max="15882" width="7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8.5703125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8.28515625" style="7" customWidth="1"/>
    <col min="16135" max="16136" width="8.42578125" style="7" customWidth="1"/>
    <col min="16137" max="16138" width="7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8.5703125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x14ac:dyDescent="0.25">
      <c r="A1" s="97" t="s">
        <v>0</v>
      </c>
      <c r="B1" s="97"/>
      <c r="C1" s="97"/>
      <c r="D1" s="97"/>
      <c r="E1" s="97"/>
      <c r="F1" s="97"/>
      <c r="G1" s="97"/>
      <c r="H1" s="1"/>
      <c r="I1" s="1"/>
      <c r="J1" s="1"/>
      <c r="K1" s="2"/>
      <c r="L1" s="3" t="s">
        <v>1</v>
      </c>
      <c r="M1" s="1"/>
      <c r="N1" s="4"/>
      <c r="P1" s="5"/>
    </row>
    <row r="2" spans="1:18" x14ac:dyDescent="0.25">
      <c r="A2" s="98" t="s">
        <v>2</v>
      </c>
      <c r="B2" s="98"/>
      <c r="C2" s="98"/>
      <c r="D2" s="98"/>
      <c r="E2" s="98"/>
      <c r="F2" s="98"/>
      <c r="G2" s="98"/>
      <c r="H2" s="3"/>
      <c r="I2" s="1"/>
      <c r="J2" s="1"/>
      <c r="K2" s="2"/>
      <c r="L2" s="3" t="s">
        <v>3</v>
      </c>
      <c r="M2" s="1"/>
      <c r="N2" s="4"/>
      <c r="P2" s="5"/>
    </row>
    <row r="3" spans="1:18" x14ac:dyDescent="0.25">
      <c r="A3" s="8"/>
      <c r="B3" s="8"/>
      <c r="C3" s="8" t="s">
        <v>4</v>
      </c>
      <c r="D3" s="8"/>
      <c r="E3" s="8"/>
      <c r="F3" s="8"/>
      <c r="G3" s="8"/>
      <c r="H3" s="3"/>
      <c r="I3" s="1"/>
      <c r="J3" s="1"/>
      <c r="K3" s="2"/>
      <c r="L3" s="9"/>
      <c r="M3" s="1"/>
      <c r="N3" s="4"/>
      <c r="P3" s="5"/>
    </row>
    <row r="4" spans="1:18" x14ac:dyDescent="0.25">
      <c r="A4" s="1"/>
      <c r="B4" s="10"/>
      <c r="C4" s="10"/>
      <c r="D4" s="11"/>
      <c r="E4" s="1"/>
      <c r="F4" s="12"/>
      <c r="G4" s="12"/>
      <c r="H4" s="1"/>
      <c r="I4" s="1"/>
      <c r="J4" s="1"/>
      <c r="K4" s="13"/>
      <c r="L4" s="12"/>
      <c r="M4" s="1"/>
      <c r="N4" s="4"/>
      <c r="P4" s="14"/>
    </row>
    <row r="5" spans="1:18" s="16" customFormat="1" ht="20.25" x14ac:dyDescent="0.3">
      <c r="A5" s="99" t="s">
        <v>5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15"/>
      <c r="R5" s="15"/>
    </row>
    <row r="6" spans="1:18" s="16" customFormat="1" ht="20.25" x14ac:dyDescent="0.3">
      <c r="A6" s="100" t="s">
        <v>42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5"/>
      <c r="R6" s="15"/>
    </row>
    <row r="7" spans="1:18" s="16" customFormat="1" ht="20.25" x14ac:dyDescent="0.3">
      <c r="A7" s="100" t="str">
        <f>'[1]CAP TRUONG_HKI'!A8:I8</f>
        <v>KHOA CÔNG NGHỆ CƠ KHÍ</v>
      </c>
      <c r="B7" s="100"/>
      <c r="C7" s="100"/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  <c r="P7" s="100"/>
      <c r="Q7" s="15"/>
      <c r="R7" s="15"/>
    </row>
    <row r="8" spans="1:18" x14ac:dyDescent="0.25">
      <c r="A8" s="1"/>
      <c r="B8" s="17"/>
      <c r="C8" s="17"/>
      <c r="D8" s="17"/>
      <c r="E8" s="17"/>
      <c r="F8" s="17"/>
      <c r="G8" s="17"/>
      <c r="H8" s="17"/>
      <c r="I8" s="17"/>
      <c r="J8" s="17"/>
      <c r="K8" s="18"/>
      <c r="L8" s="17"/>
      <c r="M8" s="17"/>
      <c r="N8" s="19"/>
      <c r="O8" s="20"/>
      <c r="P8" s="21"/>
    </row>
    <row r="9" spans="1:18" ht="36" customHeight="1" x14ac:dyDescent="0.25">
      <c r="A9" s="86" t="s">
        <v>6</v>
      </c>
      <c r="B9" s="88" t="s">
        <v>7</v>
      </c>
      <c r="C9" s="89"/>
      <c r="D9" s="92" t="s">
        <v>8</v>
      </c>
      <c r="E9" s="93"/>
      <c r="F9" s="94" t="s">
        <v>9</v>
      </c>
      <c r="G9" s="94"/>
      <c r="H9" s="95" t="s">
        <v>10</v>
      </c>
      <c r="I9" s="105" t="s">
        <v>11</v>
      </c>
      <c r="J9" s="105" t="s">
        <v>12</v>
      </c>
      <c r="K9" s="105" t="s">
        <v>13</v>
      </c>
      <c r="L9" s="105" t="s">
        <v>14</v>
      </c>
      <c r="M9" s="105" t="s">
        <v>15</v>
      </c>
      <c r="N9" s="107" t="s">
        <v>16</v>
      </c>
      <c r="O9" s="107" t="s">
        <v>17</v>
      </c>
      <c r="P9" s="94" t="s">
        <v>18</v>
      </c>
    </row>
    <row r="10" spans="1:18" ht="41.25" customHeight="1" x14ac:dyDescent="0.25">
      <c r="A10" s="87"/>
      <c r="B10" s="90"/>
      <c r="C10" s="91"/>
      <c r="D10" s="22" t="s">
        <v>19</v>
      </c>
      <c r="E10" s="85" t="s">
        <v>20</v>
      </c>
      <c r="F10" s="84" t="s">
        <v>21</v>
      </c>
      <c r="G10" s="84" t="s">
        <v>22</v>
      </c>
      <c r="H10" s="96"/>
      <c r="I10" s="106"/>
      <c r="J10" s="106"/>
      <c r="K10" s="106"/>
      <c r="L10" s="106"/>
      <c r="M10" s="106"/>
      <c r="N10" s="108"/>
      <c r="O10" s="108"/>
      <c r="P10" s="94"/>
    </row>
    <row r="11" spans="1:18" s="29" customFormat="1" ht="15" customHeight="1" x14ac:dyDescent="0.2">
      <c r="A11" s="23" t="s">
        <v>23</v>
      </c>
      <c r="B11" s="101" t="s">
        <v>24</v>
      </c>
      <c r="C11" s="102"/>
      <c r="D11" s="24" t="s">
        <v>25</v>
      </c>
      <c r="E11" s="25" t="s">
        <v>26</v>
      </c>
      <c r="F11" s="25" t="s">
        <v>27</v>
      </c>
      <c r="G11" s="25" t="s">
        <v>28</v>
      </c>
      <c r="H11" s="25" t="s">
        <v>29</v>
      </c>
      <c r="I11" s="25" t="s">
        <v>30</v>
      </c>
      <c r="J11" s="25" t="s">
        <v>31</v>
      </c>
      <c r="K11" s="26" t="s">
        <v>32</v>
      </c>
      <c r="L11" s="25" t="s">
        <v>33</v>
      </c>
      <c r="M11" s="25" t="s">
        <v>34</v>
      </c>
      <c r="N11" s="27" t="s">
        <v>35</v>
      </c>
      <c r="O11" s="27" t="s">
        <v>36</v>
      </c>
      <c r="P11" s="25" t="s">
        <v>37</v>
      </c>
      <c r="Q11" s="28"/>
      <c r="R11" s="28"/>
    </row>
    <row r="12" spans="1:18" s="35" customFormat="1" ht="32.25" customHeight="1" x14ac:dyDescent="0.25">
      <c r="A12" s="74" t="s">
        <v>50</v>
      </c>
      <c r="B12" s="31" t="str">
        <f>'[1]CAP TRUONG_HKI'!B15</f>
        <v xml:space="preserve">Dương Minh </v>
      </c>
      <c r="C12" s="32" t="str">
        <f>'[1]CAP TRUONG_HKI'!C15</f>
        <v>Chung</v>
      </c>
      <c r="D12" s="79"/>
      <c r="E12" s="76"/>
      <c r="F12" s="76"/>
      <c r="G12" s="76">
        <v>4</v>
      </c>
      <c r="H12" s="76">
        <f>F12+G12</f>
        <v>4</v>
      </c>
      <c r="I12" s="76">
        <v>587</v>
      </c>
      <c r="J12" s="76">
        <v>0</v>
      </c>
      <c r="K12" s="76">
        <f>I12-J12</f>
        <v>587</v>
      </c>
      <c r="L12" s="76">
        <v>0</v>
      </c>
      <c r="M12" s="76">
        <f>K12-H12</f>
        <v>583</v>
      </c>
      <c r="N12" s="76">
        <f>ROUND(L12/3.33,1)</f>
        <v>0</v>
      </c>
      <c r="O12" s="77">
        <f>ROUND(M12/3.33,1)</f>
        <v>175.1</v>
      </c>
      <c r="P12" s="33" t="s">
        <v>78</v>
      </c>
      <c r="Q12" s="34"/>
      <c r="R12" s="34"/>
    </row>
    <row r="13" spans="1:18" s="5" customFormat="1" ht="27" customHeight="1" x14ac:dyDescent="0.25">
      <c r="A13" s="74" t="s">
        <v>51</v>
      </c>
      <c r="B13" s="31" t="str">
        <f>'[1]CAP TRUONG_HKI'!B16</f>
        <v xml:space="preserve">Nguyễn Tam </v>
      </c>
      <c r="C13" s="32" t="str">
        <f>'[1]CAP TRUONG_HKI'!C16</f>
        <v>Cương</v>
      </c>
      <c r="D13" s="78"/>
      <c r="E13" s="77"/>
      <c r="F13" s="76"/>
      <c r="G13" s="76"/>
      <c r="H13" s="76">
        <f t="shared" ref="H13:H36" si="0">F13+G13</f>
        <v>0</v>
      </c>
      <c r="I13" s="76">
        <v>587</v>
      </c>
      <c r="J13" s="76">
        <v>0</v>
      </c>
      <c r="K13" s="77">
        <f t="shared" ref="K13:K36" si="1">I13-J13</f>
        <v>587</v>
      </c>
      <c r="L13" s="77">
        <v>0</v>
      </c>
      <c r="M13" s="77">
        <f t="shared" ref="M13:M36" si="2">K13-H13</f>
        <v>587</v>
      </c>
      <c r="N13" s="76">
        <f t="shared" ref="N13:N36" si="3">ROUND(L13/3.33,1)</f>
        <v>0</v>
      </c>
      <c r="O13" s="77">
        <f t="shared" ref="O13:O36" si="4">ROUND(M13/3.33,1)</f>
        <v>176.3</v>
      </c>
      <c r="P13" s="33"/>
      <c r="Q13" s="37"/>
      <c r="R13" s="37"/>
    </row>
    <row r="14" spans="1:18" s="5" customFormat="1" ht="29.25" customHeight="1" x14ac:dyDescent="0.25">
      <c r="A14" s="74" t="s">
        <v>52</v>
      </c>
      <c r="B14" s="31" t="str">
        <f>'[1]CAP TRUONG_HKI'!B17</f>
        <v xml:space="preserve">Nguyễn Tiến  </v>
      </c>
      <c r="C14" s="32" t="str">
        <f>'[1]CAP TRUONG_HKI'!C17</f>
        <v>Dũng</v>
      </c>
      <c r="D14" s="78"/>
      <c r="E14" s="77"/>
      <c r="F14" s="76"/>
      <c r="G14" s="76">
        <v>4</v>
      </c>
      <c r="H14" s="76">
        <f t="shared" si="0"/>
        <v>4</v>
      </c>
      <c r="I14" s="76">
        <v>587</v>
      </c>
      <c r="J14" s="76">
        <v>0</v>
      </c>
      <c r="K14" s="77">
        <f t="shared" si="1"/>
        <v>587</v>
      </c>
      <c r="L14" s="77">
        <v>0</v>
      </c>
      <c r="M14" s="77">
        <f t="shared" si="2"/>
        <v>583</v>
      </c>
      <c r="N14" s="76">
        <f t="shared" si="3"/>
        <v>0</v>
      </c>
      <c r="O14" s="77">
        <f t="shared" si="4"/>
        <v>175.1</v>
      </c>
      <c r="P14" s="33" t="s">
        <v>78</v>
      </c>
      <c r="Q14" s="37"/>
      <c r="R14" s="37"/>
    </row>
    <row r="15" spans="1:18" s="5" customFormat="1" ht="30" customHeight="1" x14ac:dyDescent="0.25">
      <c r="A15" s="74" t="s">
        <v>53</v>
      </c>
      <c r="B15" s="31" t="str">
        <f>'[1]CAP TRUONG_HKI'!B18</f>
        <v xml:space="preserve">Nguyễn Duy </v>
      </c>
      <c r="C15" s="70" t="str">
        <f>'[1]CAP TRUONG_HKI'!C18</f>
        <v>Hải</v>
      </c>
      <c r="D15" s="78"/>
      <c r="E15" s="77"/>
      <c r="F15" s="76"/>
      <c r="G15" s="76">
        <v>4</v>
      </c>
      <c r="H15" s="76">
        <f t="shared" si="0"/>
        <v>4</v>
      </c>
      <c r="I15" s="76">
        <v>587</v>
      </c>
      <c r="J15" s="76">
        <v>0</v>
      </c>
      <c r="K15" s="77">
        <f t="shared" si="1"/>
        <v>587</v>
      </c>
      <c r="L15" s="76">
        <v>0</v>
      </c>
      <c r="M15" s="77">
        <f t="shared" si="2"/>
        <v>583</v>
      </c>
      <c r="N15" s="76">
        <f t="shared" si="3"/>
        <v>0</v>
      </c>
      <c r="O15" s="77">
        <f t="shared" si="4"/>
        <v>175.1</v>
      </c>
      <c r="P15" s="33"/>
      <c r="Q15" s="37"/>
      <c r="R15" s="37"/>
    </row>
    <row r="16" spans="1:18" s="5" customFormat="1" ht="56.25" customHeight="1" x14ac:dyDescent="0.25">
      <c r="A16" s="74" t="s">
        <v>54</v>
      </c>
      <c r="B16" s="31" t="s">
        <v>43</v>
      </c>
      <c r="C16" s="32" t="s">
        <v>44</v>
      </c>
      <c r="D16" s="78"/>
      <c r="E16" s="77"/>
      <c r="F16" s="76"/>
      <c r="G16" s="76">
        <v>4</v>
      </c>
      <c r="H16" s="76">
        <f t="shared" si="0"/>
        <v>4</v>
      </c>
      <c r="I16" s="76">
        <v>587</v>
      </c>
      <c r="J16" s="76">
        <f>ROUND(587/2,1)</f>
        <v>293.5</v>
      </c>
      <c r="K16" s="77">
        <f t="shared" si="1"/>
        <v>293.5</v>
      </c>
      <c r="L16" s="76">
        <v>0</v>
      </c>
      <c r="M16" s="77">
        <f t="shared" ref="M16" si="5">K16-H16</f>
        <v>289.5</v>
      </c>
      <c r="N16" s="76">
        <f t="shared" si="3"/>
        <v>0</v>
      </c>
      <c r="O16" s="77">
        <f t="shared" si="4"/>
        <v>86.9</v>
      </c>
      <c r="P16" s="33" t="s">
        <v>81</v>
      </c>
      <c r="Q16" s="37"/>
      <c r="R16" s="37"/>
    </row>
    <row r="17" spans="1:18" s="35" customFormat="1" ht="29.25" customHeight="1" x14ac:dyDescent="0.25">
      <c r="A17" s="74" t="s">
        <v>55</v>
      </c>
      <c r="B17" s="31" t="str">
        <f>'[1]CAP TRUONG_HKI'!B19</f>
        <v>Trương Thị Phương</v>
      </c>
      <c r="C17" s="70" t="str">
        <f>'[1]CAP TRUONG_HKI'!C19</f>
        <v>Hồng</v>
      </c>
      <c r="D17" s="79"/>
      <c r="E17" s="76"/>
      <c r="F17" s="76"/>
      <c r="G17" s="76">
        <v>30</v>
      </c>
      <c r="H17" s="76">
        <f t="shared" si="0"/>
        <v>30</v>
      </c>
      <c r="I17" s="76">
        <v>587</v>
      </c>
      <c r="J17" s="76">
        <v>0</v>
      </c>
      <c r="K17" s="76">
        <f t="shared" si="1"/>
        <v>587</v>
      </c>
      <c r="L17" s="76">
        <v>0</v>
      </c>
      <c r="M17" s="77">
        <f t="shared" si="2"/>
        <v>557</v>
      </c>
      <c r="N17" s="76">
        <f t="shared" si="3"/>
        <v>0</v>
      </c>
      <c r="O17" s="77">
        <f t="shared" si="4"/>
        <v>167.3</v>
      </c>
      <c r="P17" s="33" t="s">
        <v>82</v>
      </c>
      <c r="Q17" s="34"/>
      <c r="R17" s="34"/>
    </row>
    <row r="18" spans="1:18" s="73" customFormat="1" ht="27" customHeight="1" x14ac:dyDescent="0.25">
      <c r="A18" s="75" t="s">
        <v>56</v>
      </c>
      <c r="B18" s="69" t="str">
        <f>'[1]CAP TRUONG_HKI'!B20</f>
        <v xml:space="preserve">Trần Thị </v>
      </c>
      <c r="C18" s="70" t="str">
        <f>'[1]CAP TRUONG_HKI'!C20</f>
        <v>Hương</v>
      </c>
      <c r="D18" s="80"/>
      <c r="E18" s="81"/>
      <c r="F18" s="81"/>
      <c r="G18" s="81">
        <v>4</v>
      </c>
      <c r="H18" s="76">
        <f t="shared" si="0"/>
        <v>4</v>
      </c>
      <c r="I18" s="76">
        <v>587</v>
      </c>
      <c r="J18" s="81">
        <v>0</v>
      </c>
      <c r="K18" s="81">
        <f t="shared" si="1"/>
        <v>587</v>
      </c>
      <c r="L18" s="76">
        <v>0</v>
      </c>
      <c r="M18" s="77">
        <f t="shared" si="2"/>
        <v>583</v>
      </c>
      <c r="N18" s="76">
        <f t="shared" si="3"/>
        <v>0</v>
      </c>
      <c r="O18" s="77">
        <f t="shared" si="4"/>
        <v>175.1</v>
      </c>
      <c r="P18" s="33" t="s">
        <v>78</v>
      </c>
      <c r="Q18" s="72"/>
      <c r="R18" s="72"/>
    </row>
    <row r="19" spans="1:18" s="35" customFormat="1" ht="29.25" customHeight="1" x14ac:dyDescent="0.25">
      <c r="A19" s="74" t="s">
        <v>57</v>
      </c>
      <c r="B19" s="31" t="str">
        <f>'[1]CAP TRUONG_HKI'!B21</f>
        <v>Vũ Quang</v>
      </c>
      <c r="C19" s="32" t="str">
        <f>'[1]CAP TRUONG_HKI'!C21</f>
        <v>Khải</v>
      </c>
      <c r="D19" s="79"/>
      <c r="E19" s="76"/>
      <c r="F19" s="76"/>
      <c r="G19" s="76">
        <v>4</v>
      </c>
      <c r="H19" s="76">
        <f t="shared" si="0"/>
        <v>4</v>
      </c>
      <c r="I19" s="76">
        <v>587</v>
      </c>
      <c r="J19" s="76">
        <v>0</v>
      </c>
      <c r="K19" s="76">
        <f t="shared" si="1"/>
        <v>587</v>
      </c>
      <c r="L19" s="76">
        <v>0</v>
      </c>
      <c r="M19" s="77">
        <f t="shared" si="2"/>
        <v>583</v>
      </c>
      <c r="N19" s="76">
        <f t="shared" si="3"/>
        <v>0</v>
      </c>
      <c r="O19" s="77">
        <f t="shared" si="4"/>
        <v>175.1</v>
      </c>
      <c r="P19" s="33" t="s">
        <v>78</v>
      </c>
      <c r="Q19" s="34"/>
      <c r="R19" s="34"/>
    </row>
    <row r="20" spans="1:18" s="35" customFormat="1" ht="31.5" customHeight="1" x14ac:dyDescent="0.25">
      <c r="A20" s="74" t="s">
        <v>58</v>
      </c>
      <c r="B20" s="31" t="str">
        <f>'[1]CAP TRUONG_HKI'!B22</f>
        <v xml:space="preserve">Trần Đình </v>
      </c>
      <c r="C20" s="70" t="str">
        <f>'[1]CAP TRUONG_HKI'!C22</f>
        <v>Khải</v>
      </c>
      <c r="D20" s="79"/>
      <c r="E20" s="76"/>
      <c r="F20" s="76"/>
      <c r="G20" s="76">
        <v>4</v>
      </c>
      <c r="H20" s="76">
        <f t="shared" si="0"/>
        <v>4</v>
      </c>
      <c r="I20" s="76">
        <v>587</v>
      </c>
      <c r="J20" s="76">
        <v>0</v>
      </c>
      <c r="K20" s="76">
        <f t="shared" si="1"/>
        <v>587</v>
      </c>
      <c r="L20" s="76">
        <v>0</v>
      </c>
      <c r="M20" s="77">
        <f t="shared" si="2"/>
        <v>583</v>
      </c>
      <c r="N20" s="76">
        <f t="shared" si="3"/>
        <v>0</v>
      </c>
      <c r="O20" s="77">
        <f t="shared" si="4"/>
        <v>175.1</v>
      </c>
      <c r="P20" s="33" t="s">
        <v>78</v>
      </c>
      <c r="Q20" s="34"/>
      <c r="R20" s="34"/>
    </row>
    <row r="21" spans="1:18" s="35" customFormat="1" ht="27" customHeight="1" x14ac:dyDescent="0.25">
      <c r="A21" s="74" t="s">
        <v>59</v>
      </c>
      <c r="B21" s="31" t="str">
        <f>'[1]CAP TRUONG_HKI'!B23</f>
        <v>Đỗ Thị Phương</v>
      </c>
      <c r="C21" s="32" t="str">
        <f>'[1]CAP TRUONG_HKI'!C23</f>
        <v>Khanh</v>
      </c>
      <c r="D21" s="79"/>
      <c r="E21" s="76"/>
      <c r="F21" s="76"/>
      <c r="G21" s="76">
        <v>4</v>
      </c>
      <c r="H21" s="76">
        <f t="shared" si="0"/>
        <v>4</v>
      </c>
      <c r="I21" s="76">
        <v>587</v>
      </c>
      <c r="J21" s="76">
        <v>0</v>
      </c>
      <c r="K21" s="76">
        <f t="shared" si="1"/>
        <v>587</v>
      </c>
      <c r="L21" s="76">
        <v>0</v>
      </c>
      <c r="M21" s="77">
        <f t="shared" si="2"/>
        <v>583</v>
      </c>
      <c r="N21" s="76">
        <f t="shared" si="3"/>
        <v>0</v>
      </c>
      <c r="O21" s="77">
        <f t="shared" si="4"/>
        <v>175.1</v>
      </c>
      <c r="P21" s="33" t="s">
        <v>78</v>
      </c>
      <c r="Q21" s="34"/>
      <c r="R21" s="34"/>
    </row>
    <row r="22" spans="1:18" s="35" customFormat="1" ht="33" customHeight="1" x14ac:dyDescent="0.25">
      <c r="A22" s="74" t="s">
        <v>60</v>
      </c>
      <c r="B22" s="31" t="str">
        <f>'[1]CAP TRUONG_HKI'!B24</f>
        <v xml:space="preserve">Nguyễn Thành </v>
      </c>
      <c r="C22" s="32" t="str">
        <f>'[1]CAP TRUONG_HKI'!C24</f>
        <v>Long</v>
      </c>
      <c r="D22" s="79"/>
      <c r="E22" s="76"/>
      <c r="F22" s="76"/>
      <c r="G22" s="76">
        <v>4</v>
      </c>
      <c r="H22" s="76">
        <f t="shared" si="0"/>
        <v>4</v>
      </c>
      <c r="I22" s="76">
        <v>587</v>
      </c>
      <c r="J22" s="76">
        <v>0</v>
      </c>
      <c r="K22" s="76">
        <f t="shared" si="1"/>
        <v>587</v>
      </c>
      <c r="L22" s="76">
        <v>0</v>
      </c>
      <c r="M22" s="77">
        <f t="shared" si="2"/>
        <v>583</v>
      </c>
      <c r="N22" s="76">
        <f t="shared" si="3"/>
        <v>0</v>
      </c>
      <c r="O22" s="77">
        <f t="shared" si="4"/>
        <v>175.1</v>
      </c>
      <c r="P22" s="33" t="s">
        <v>78</v>
      </c>
      <c r="Q22" s="34"/>
      <c r="R22" s="34"/>
    </row>
    <row r="23" spans="1:18" s="73" customFormat="1" ht="29.25" customHeight="1" x14ac:dyDescent="0.25">
      <c r="A23" s="74" t="s">
        <v>61</v>
      </c>
      <c r="B23" s="69" t="s">
        <v>45</v>
      </c>
      <c r="C23" s="70" t="s">
        <v>46</v>
      </c>
      <c r="D23" s="80"/>
      <c r="E23" s="81"/>
      <c r="F23" s="81"/>
      <c r="G23" s="81"/>
      <c r="H23" s="76">
        <f t="shared" si="0"/>
        <v>0</v>
      </c>
      <c r="I23" s="76">
        <v>587</v>
      </c>
      <c r="J23" s="76">
        <v>0</v>
      </c>
      <c r="K23" s="81">
        <f t="shared" si="1"/>
        <v>587</v>
      </c>
      <c r="L23" s="76">
        <v>0</v>
      </c>
      <c r="M23" s="77">
        <f t="shared" si="2"/>
        <v>587</v>
      </c>
      <c r="N23" s="76">
        <f t="shared" si="3"/>
        <v>0</v>
      </c>
      <c r="O23" s="77">
        <f t="shared" si="4"/>
        <v>176.3</v>
      </c>
      <c r="P23" s="71"/>
      <c r="Q23" s="72"/>
      <c r="R23" s="72"/>
    </row>
    <row r="24" spans="1:18" s="73" customFormat="1" ht="57.75" customHeight="1" x14ac:dyDescent="0.25">
      <c r="A24" s="75" t="s">
        <v>62</v>
      </c>
      <c r="B24" s="69" t="str">
        <f>'[1]CAP TRUONG_HKI'!B26</f>
        <v xml:space="preserve">Nguyễn Tiến  </v>
      </c>
      <c r="C24" s="70" t="str">
        <f>'[1]CAP TRUONG_HKI'!C26</f>
        <v>Nhân</v>
      </c>
      <c r="D24" s="80"/>
      <c r="E24" s="81"/>
      <c r="F24" s="81">
        <v>60</v>
      </c>
      <c r="G24" s="81">
        <v>30</v>
      </c>
      <c r="H24" s="76">
        <f t="shared" si="0"/>
        <v>90</v>
      </c>
      <c r="I24" s="76">
        <v>587</v>
      </c>
      <c r="J24" s="81">
        <v>0</v>
      </c>
      <c r="K24" s="81">
        <f t="shared" si="1"/>
        <v>587</v>
      </c>
      <c r="L24" s="76">
        <v>0</v>
      </c>
      <c r="M24" s="77">
        <f t="shared" si="2"/>
        <v>497</v>
      </c>
      <c r="N24" s="76">
        <f t="shared" si="3"/>
        <v>0</v>
      </c>
      <c r="O24" s="77">
        <f t="shared" si="4"/>
        <v>149.19999999999999</v>
      </c>
      <c r="P24" s="71" t="s">
        <v>75</v>
      </c>
      <c r="Q24" s="72"/>
      <c r="R24" s="72"/>
    </row>
    <row r="25" spans="1:18" s="35" customFormat="1" ht="34.5" customHeight="1" x14ac:dyDescent="0.25">
      <c r="A25" s="74" t="s">
        <v>63</v>
      </c>
      <c r="B25" s="31" t="str">
        <f>'[1]CAP TRUONG_HKI'!B27</f>
        <v xml:space="preserve">Vũ Đức </v>
      </c>
      <c r="C25" s="70" t="str">
        <f>'[1]CAP TRUONG_HKI'!C27</f>
        <v>Pháp</v>
      </c>
      <c r="D25" s="79"/>
      <c r="E25" s="76"/>
      <c r="F25" s="76"/>
      <c r="G25" s="76">
        <v>4</v>
      </c>
      <c r="H25" s="76">
        <f t="shared" si="0"/>
        <v>4</v>
      </c>
      <c r="I25" s="76">
        <v>587</v>
      </c>
      <c r="J25" s="76">
        <v>0</v>
      </c>
      <c r="K25" s="76">
        <f t="shared" si="1"/>
        <v>587</v>
      </c>
      <c r="L25" s="76">
        <v>0</v>
      </c>
      <c r="M25" s="76">
        <f t="shared" si="2"/>
        <v>583</v>
      </c>
      <c r="N25" s="76">
        <f t="shared" si="3"/>
        <v>0</v>
      </c>
      <c r="O25" s="77">
        <f t="shared" si="4"/>
        <v>175.1</v>
      </c>
      <c r="P25" s="33" t="s">
        <v>78</v>
      </c>
      <c r="Q25" s="34"/>
      <c r="R25" s="34"/>
    </row>
    <row r="26" spans="1:18" s="35" customFormat="1" ht="40.5" customHeight="1" x14ac:dyDescent="0.25">
      <c r="A26" s="74" t="s">
        <v>64</v>
      </c>
      <c r="B26" s="31" t="str">
        <f>'[1]CAP TRUONG_HKI'!B28</f>
        <v xml:space="preserve">Nguyễn Thanh Vĩnh </v>
      </c>
      <c r="C26" s="32" t="str">
        <f>'[1]CAP TRUONG_HKI'!C28</f>
        <v>Phúc</v>
      </c>
      <c r="D26" s="79"/>
      <c r="E26" s="76"/>
      <c r="F26" s="76"/>
      <c r="G26" s="76">
        <v>4</v>
      </c>
      <c r="H26" s="76">
        <f t="shared" si="0"/>
        <v>4</v>
      </c>
      <c r="I26" s="76">
        <v>587</v>
      </c>
      <c r="J26" s="76">
        <v>0</v>
      </c>
      <c r="K26" s="76">
        <f t="shared" si="1"/>
        <v>587</v>
      </c>
      <c r="L26" s="76">
        <v>0</v>
      </c>
      <c r="M26" s="76">
        <f t="shared" si="2"/>
        <v>583</v>
      </c>
      <c r="N26" s="76">
        <f t="shared" si="3"/>
        <v>0</v>
      </c>
      <c r="O26" s="77">
        <f t="shared" si="4"/>
        <v>175.1</v>
      </c>
      <c r="P26" s="33" t="s">
        <v>78</v>
      </c>
      <c r="Q26" s="34"/>
      <c r="R26" s="34"/>
    </row>
    <row r="27" spans="1:18" s="35" customFormat="1" ht="40.5" customHeight="1" x14ac:dyDescent="0.25">
      <c r="A27" s="74" t="s">
        <v>65</v>
      </c>
      <c r="B27" s="31" t="s">
        <v>47</v>
      </c>
      <c r="C27" s="32" t="s">
        <v>48</v>
      </c>
      <c r="D27" s="79"/>
      <c r="E27" s="76"/>
      <c r="F27" s="76"/>
      <c r="G27" s="76"/>
      <c r="H27" s="76">
        <f t="shared" si="0"/>
        <v>0</v>
      </c>
      <c r="I27" s="76">
        <v>587</v>
      </c>
      <c r="J27" s="76">
        <v>0</v>
      </c>
      <c r="K27" s="76">
        <f t="shared" si="1"/>
        <v>587</v>
      </c>
      <c r="L27" s="76">
        <v>0</v>
      </c>
      <c r="M27" s="76">
        <f t="shared" si="2"/>
        <v>587</v>
      </c>
      <c r="N27" s="76">
        <f t="shared" si="3"/>
        <v>0</v>
      </c>
      <c r="O27" s="77">
        <f t="shared" si="4"/>
        <v>176.3</v>
      </c>
      <c r="P27" s="33"/>
      <c r="Q27" s="34"/>
      <c r="R27" s="34"/>
    </row>
    <row r="28" spans="1:18" s="35" customFormat="1" ht="35.25" customHeight="1" x14ac:dyDescent="0.25">
      <c r="A28" s="74" t="s">
        <v>66</v>
      </c>
      <c r="B28" s="31" t="s">
        <v>49</v>
      </c>
      <c r="C28" s="32" t="s">
        <v>79</v>
      </c>
      <c r="D28" s="79"/>
      <c r="E28" s="76"/>
      <c r="F28" s="76"/>
      <c r="G28" s="76">
        <v>4</v>
      </c>
      <c r="H28" s="76">
        <f t="shared" si="0"/>
        <v>4</v>
      </c>
      <c r="I28" s="76">
        <v>587</v>
      </c>
      <c r="J28" s="76">
        <v>0</v>
      </c>
      <c r="K28" s="76">
        <f t="shared" si="1"/>
        <v>587</v>
      </c>
      <c r="L28" s="76">
        <v>0</v>
      </c>
      <c r="M28" s="76">
        <f t="shared" si="2"/>
        <v>583</v>
      </c>
      <c r="N28" s="76">
        <f t="shared" si="3"/>
        <v>0</v>
      </c>
      <c r="O28" s="77">
        <f t="shared" si="4"/>
        <v>175.1</v>
      </c>
      <c r="P28" s="33" t="s">
        <v>78</v>
      </c>
      <c r="Q28" s="34"/>
      <c r="R28" s="34"/>
    </row>
    <row r="29" spans="1:18" s="35" customFormat="1" ht="27" customHeight="1" x14ac:dyDescent="0.25">
      <c r="A29" s="74" t="s">
        <v>67</v>
      </c>
      <c r="B29" s="31" t="str">
        <f>'[1]CAP TRUONG_HKI'!B30</f>
        <v xml:space="preserve">Nguyễn Ngọc </v>
      </c>
      <c r="C29" s="32" t="str">
        <f>'[1]CAP TRUONG_HKI'!C30</f>
        <v>Quỳnh</v>
      </c>
      <c r="D29" s="79"/>
      <c r="E29" s="76"/>
      <c r="F29" s="76"/>
      <c r="G29" s="76">
        <v>4</v>
      </c>
      <c r="H29" s="76">
        <f t="shared" si="0"/>
        <v>4</v>
      </c>
      <c r="I29" s="76">
        <v>587</v>
      </c>
      <c r="J29" s="76">
        <v>0</v>
      </c>
      <c r="K29" s="76">
        <f t="shared" si="1"/>
        <v>587</v>
      </c>
      <c r="L29" s="76">
        <v>0</v>
      </c>
      <c r="M29" s="76">
        <f t="shared" si="2"/>
        <v>583</v>
      </c>
      <c r="N29" s="76">
        <f t="shared" si="3"/>
        <v>0</v>
      </c>
      <c r="O29" s="77">
        <f t="shared" si="4"/>
        <v>175.1</v>
      </c>
      <c r="P29" s="33" t="s">
        <v>78</v>
      </c>
      <c r="Q29" s="34"/>
      <c r="R29" s="34"/>
    </row>
    <row r="30" spans="1:18" s="35" customFormat="1" ht="27" customHeight="1" x14ac:dyDescent="0.25">
      <c r="A30" s="74" t="s">
        <v>68</v>
      </c>
      <c r="B30" s="31" t="str">
        <f>'[1]CAP TRUONG_HKI'!B31</f>
        <v xml:space="preserve">Phan Văn </v>
      </c>
      <c r="C30" s="32" t="str">
        <f>'[1]CAP TRUONG_HKI'!C31</f>
        <v>Thành</v>
      </c>
      <c r="D30" s="79"/>
      <c r="E30" s="76"/>
      <c r="F30" s="76"/>
      <c r="G30" s="76">
        <v>4</v>
      </c>
      <c r="H30" s="76">
        <f t="shared" si="0"/>
        <v>4</v>
      </c>
      <c r="I30" s="76">
        <v>587</v>
      </c>
      <c r="J30" s="76">
        <v>0</v>
      </c>
      <c r="K30" s="76">
        <f t="shared" si="1"/>
        <v>587</v>
      </c>
      <c r="L30" s="76">
        <v>0</v>
      </c>
      <c r="M30" s="76">
        <f t="shared" si="2"/>
        <v>583</v>
      </c>
      <c r="N30" s="76">
        <f t="shared" si="3"/>
        <v>0</v>
      </c>
      <c r="O30" s="77">
        <f t="shared" si="4"/>
        <v>175.1</v>
      </c>
      <c r="P30" s="33" t="s">
        <v>78</v>
      </c>
      <c r="Q30" s="34"/>
      <c r="R30" s="34"/>
    </row>
    <row r="31" spans="1:18" s="35" customFormat="1" ht="59.25" customHeight="1" x14ac:dyDescent="0.25">
      <c r="A31" s="74" t="s">
        <v>69</v>
      </c>
      <c r="B31" s="31" t="str">
        <f>'[1]CAP TRUONG_HKI'!B32</f>
        <v xml:space="preserve">Trần Minh </v>
      </c>
      <c r="C31" s="70" t="str">
        <f>'[1]CAP TRUONG_HKI'!C32</f>
        <v>Thông</v>
      </c>
      <c r="D31" s="79"/>
      <c r="E31" s="76"/>
      <c r="F31" s="76"/>
      <c r="G31" s="76">
        <f>60/2</f>
        <v>30</v>
      </c>
      <c r="H31" s="76">
        <f t="shared" si="0"/>
        <v>30</v>
      </c>
      <c r="I31" s="76">
        <v>587</v>
      </c>
      <c r="J31" s="76">
        <v>0</v>
      </c>
      <c r="K31" s="76">
        <f t="shared" si="1"/>
        <v>587</v>
      </c>
      <c r="L31" s="76">
        <v>0</v>
      </c>
      <c r="M31" s="76">
        <f t="shared" si="2"/>
        <v>557</v>
      </c>
      <c r="N31" s="76">
        <f t="shared" si="3"/>
        <v>0</v>
      </c>
      <c r="O31" s="77">
        <f t="shared" si="4"/>
        <v>167.3</v>
      </c>
      <c r="P31" s="33" t="s">
        <v>76</v>
      </c>
      <c r="Q31" s="34"/>
      <c r="R31" s="34"/>
    </row>
    <row r="32" spans="1:18" s="35" customFormat="1" ht="32.25" customHeight="1" x14ac:dyDescent="0.25">
      <c r="A32" s="74" t="s">
        <v>70</v>
      </c>
      <c r="B32" s="31" t="str">
        <f>'[1]CAP TRUONG_HKI'!B33</f>
        <v xml:space="preserve">Phan Thị Xuân </v>
      </c>
      <c r="C32" s="32" t="str">
        <f>'[1]CAP TRUONG_HKI'!C33</f>
        <v>Trang</v>
      </c>
      <c r="D32" s="79"/>
      <c r="E32" s="76"/>
      <c r="F32" s="76"/>
      <c r="G32" s="76">
        <v>4</v>
      </c>
      <c r="H32" s="76">
        <f t="shared" si="0"/>
        <v>4</v>
      </c>
      <c r="I32" s="76">
        <v>587</v>
      </c>
      <c r="J32" s="76">
        <v>0</v>
      </c>
      <c r="K32" s="76">
        <f t="shared" si="1"/>
        <v>587</v>
      </c>
      <c r="L32" s="76">
        <v>0</v>
      </c>
      <c r="M32" s="76">
        <f>K32-H32</f>
        <v>583</v>
      </c>
      <c r="N32" s="76">
        <f t="shared" si="3"/>
        <v>0</v>
      </c>
      <c r="O32" s="77">
        <f t="shared" si="4"/>
        <v>175.1</v>
      </c>
      <c r="P32" s="33" t="s">
        <v>78</v>
      </c>
      <c r="Q32" s="34"/>
      <c r="R32" s="34"/>
    </row>
    <row r="33" spans="1:18" s="35" customFormat="1" ht="39" customHeight="1" x14ac:dyDescent="0.25">
      <c r="A33" s="74" t="s">
        <v>71</v>
      </c>
      <c r="B33" s="31" t="str">
        <f>'[1]CAP TRUONG_HKI'!B34</f>
        <v xml:space="preserve">Bùi Anh </v>
      </c>
      <c r="C33" s="70" t="str">
        <f>'[1]CAP TRUONG_HKI'!C34</f>
        <v>Tuấn</v>
      </c>
      <c r="D33" s="78"/>
      <c r="E33" s="77"/>
      <c r="F33" s="76"/>
      <c r="G33" s="76">
        <v>34</v>
      </c>
      <c r="H33" s="76">
        <f t="shared" si="0"/>
        <v>34</v>
      </c>
      <c r="I33" s="76">
        <v>587</v>
      </c>
      <c r="J33" s="76">
        <v>0</v>
      </c>
      <c r="K33" s="77">
        <f t="shared" si="1"/>
        <v>587</v>
      </c>
      <c r="L33" s="76">
        <v>0</v>
      </c>
      <c r="M33" s="76">
        <f>K33-H33</f>
        <v>553</v>
      </c>
      <c r="N33" s="76">
        <f t="shared" si="3"/>
        <v>0</v>
      </c>
      <c r="O33" s="77">
        <f t="shared" si="4"/>
        <v>166.1</v>
      </c>
      <c r="P33" s="33" t="s">
        <v>83</v>
      </c>
      <c r="Q33" s="34"/>
      <c r="R33" s="34"/>
    </row>
    <row r="34" spans="1:18" s="35" customFormat="1" ht="84.75" customHeight="1" x14ac:dyDescent="0.25">
      <c r="A34" s="74" t="s">
        <v>72</v>
      </c>
      <c r="B34" s="31" t="str">
        <f>'[1]CAP TRUONG_HKI'!B35</f>
        <v>Chung Trần Thế</v>
      </c>
      <c r="C34" s="32" t="str">
        <f>'[1]CAP TRUONG_HKI'!C35</f>
        <v>Vinh</v>
      </c>
      <c r="D34" s="79"/>
      <c r="E34" s="77"/>
      <c r="F34" s="76"/>
      <c r="G34" s="76">
        <f>60+60</f>
        <v>120</v>
      </c>
      <c r="H34" s="76">
        <f t="shared" si="0"/>
        <v>120</v>
      </c>
      <c r="I34" s="76">
        <v>587</v>
      </c>
      <c r="J34" s="76">
        <v>0</v>
      </c>
      <c r="K34" s="76">
        <f t="shared" si="1"/>
        <v>587</v>
      </c>
      <c r="L34" s="76">
        <v>0</v>
      </c>
      <c r="M34" s="76">
        <f t="shared" si="2"/>
        <v>467</v>
      </c>
      <c r="N34" s="76">
        <f t="shared" si="3"/>
        <v>0</v>
      </c>
      <c r="O34" s="77">
        <f t="shared" si="4"/>
        <v>140.19999999999999</v>
      </c>
      <c r="P34" s="33" t="s">
        <v>80</v>
      </c>
      <c r="Q34" s="34"/>
      <c r="R34" s="34"/>
    </row>
    <row r="35" spans="1:18" s="35" customFormat="1" ht="31.5" customHeight="1" x14ac:dyDescent="0.25">
      <c r="A35" s="74" t="s">
        <v>73</v>
      </c>
      <c r="B35" s="31" t="str">
        <f>'[1]CAP TRUONG_HKI'!B36</f>
        <v>Nguyễn Thanh</v>
      </c>
      <c r="C35" s="32" t="str">
        <f>'[1]CAP TRUONG_HKI'!C36</f>
        <v>Vũ</v>
      </c>
      <c r="D35" s="79"/>
      <c r="E35" s="76"/>
      <c r="F35" s="76"/>
      <c r="G35" s="76">
        <v>4</v>
      </c>
      <c r="H35" s="76">
        <f t="shared" si="0"/>
        <v>4</v>
      </c>
      <c r="I35" s="76">
        <v>587</v>
      </c>
      <c r="J35" s="76">
        <v>0</v>
      </c>
      <c r="K35" s="76">
        <f t="shared" si="1"/>
        <v>587</v>
      </c>
      <c r="L35" s="76">
        <v>0</v>
      </c>
      <c r="M35" s="76">
        <f t="shared" si="2"/>
        <v>583</v>
      </c>
      <c r="N35" s="76">
        <f t="shared" si="3"/>
        <v>0</v>
      </c>
      <c r="O35" s="77">
        <f t="shared" si="4"/>
        <v>175.1</v>
      </c>
      <c r="P35" s="33" t="s">
        <v>78</v>
      </c>
      <c r="Q35" s="34"/>
      <c r="R35" s="34"/>
    </row>
    <row r="36" spans="1:18" s="35" customFormat="1" ht="58.5" customHeight="1" x14ac:dyDescent="0.25">
      <c r="A36" s="74" t="s">
        <v>74</v>
      </c>
      <c r="B36" s="31" t="str">
        <f>'[1]CAP TRUONG_HKI'!B37</f>
        <v xml:space="preserve">Lư Thị Yến </v>
      </c>
      <c r="C36" s="32" t="str">
        <f>'[1]CAP TRUONG_HKI'!C37</f>
        <v>Vũ</v>
      </c>
      <c r="D36" s="79"/>
      <c r="E36" s="76"/>
      <c r="F36" s="76"/>
      <c r="G36" s="76">
        <f>60/2</f>
        <v>30</v>
      </c>
      <c r="H36" s="76">
        <f t="shared" si="0"/>
        <v>30</v>
      </c>
      <c r="I36" s="76">
        <v>587</v>
      </c>
      <c r="J36" s="76">
        <v>0</v>
      </c>
      <c r="K36" s="76">
        <f t="shared" si="1"/>
        <v>587</v>
      </c>
      <c r="L36" s="76">
        <v>0</v>
      </c>
      <c r="M36" s="76">
        <f t="shared" si="2"/>
        <v>557</v>
      </c>
      <c r="N36" s="76">
        <f t="shared" si="3"/>
        <v>0</v>
      </c>
      <c r="O36" s="77">
        <f t="shared" si="4"/>
        <v>167.3</v>
      </c>
      <c r="P36" s="33" t="s">
        <v>76</v>
      </c>
      <c r="Q36" s="34"/>
      <c r="R36" s="34"/>
    </row>
    <row r="37" spans="1:18" s="35" customFormat="1" ht="26.25" customHeight="1" x14ac:dyDescent="0.25">
      <c r="A37" s="30"/>
      <c r="B37" s="111" t="str">
        <f>'[1]CAP TRUONG_HKI'!B38</f>
        <v>Tổng cộng</v>
      </c>
      <c r="C37" s="112"/>
      <c r="D37" s="113"/>
      <c r="E37" s="82">
        <f t="shared" ref="E37:O37" si="6">SUM(E12:E36)</f>
        <v>0</v>
      </c>
      <c r="F37" s="82">
        <f t="shared" si="6"/>
        <v>60</v>
      </c>
      <c r="G37" s="82">
        <f t="shared" si="6"/>
        <v>338</v>
      </c>
      <c r="H37" s="82">
        <f t="shared" si="6"/>
        <v>398</v>
      </c>
      <c r="I37" s="82">
        <f t="shared" si="6"/>
        <v>14675</v>
      </c>
      <c r="J37" s="82">
        <f t="shared" si="6"/>
        <v>293.5</v>
      </c>
      <c r="K37" s="82">
        <f t="shared" si="6"/>
        <v>14381.5</v>
      </c>
      <c r="L37" s="82">
        <f t="shared" si="6"/>
        <v>0</v>
      </c>
      <c r="M37" s="82">
        <f t="shared" si="6"/>
        <v>13983.5</v>
      </c>
      <c r="N37" s="82">
        <f t="shared" si="6"/>
        <v>0</v>
      </c>
      <c r="O37" s="83">
        <f t="shared" si="6"/>
        <v>4199.6999999999989</v>
      </c>
      <c r="P37" s="36"/>
      <c r="Q37" s="34"/>
      <c r="R37" s="34"/>
    </row>
    <row r="38" spans="1:18" ht="8.25" customHeight="1" x14ac:dyDescent="0.25">
      <c r="B38" s="39"/>
    </row>
    <row r="39" spans="1:18" x14ac:dyDescent="0.25">
      <c r="B39" s="42"/>
      <c r="C39" s="43"/>
      <c r="D39" s="43"/>
      <c r="E39" s="44"/>
      <c r="F39" s="44"/>
      <c r="G39" s="44"/>
      <c r="H39" s="44"/>
      <c r="I39" s="44"/>
      <c r="J39" s="45"/>
      <c r="K39" s="45"/>
      <c r="L39" s="109" t="s">
        <v>77</v>
      </c>
      <c r="M39" s="109"/>
      <c r="N39" s="109"/>
      <c r="O39" s="109"/>
      <c r="Q39" s="46"/>
      <c r="R39" s="46"/>
    </row>
    <row r="40" spans="1:18" ht="22.5" customHeight="1" x14ac:dyDescent="0.25">
      <c r="B40" s="103" t="s">
        <v>38</v>
      </c>
      <c r="C40" s="103"/>
      <c r="E40"/>
      <c r="G40" s="110" t="s">
        <v>39</v>
      </c>
      <c r="H40" s="110"/>
      <c r="I40" s="110"/>
      <c r="J40" s="47"/>
      <c r="K40" s="47"/>
      <c r="L40" s="110" t="s">
        <v>40</v>
      </c>
      <c r="M40" s="110"/>
      <c r="N40" s="110"/>
      <c r="O40" s="110"/>
      <c r="Q40" s="48"/>
      <c r="R40" s="48"/>
    </row>
    <row r="41" spans="1:18" x14ac:dyDescent="0.25">
      <c r="B41" s="49"/>
      <c r="C41" s="49"/>
      <c r="D41" s="50"/>
      <c r="E41" s="50"/>
      <c r="F41" s="50"/>
      <c r="G41" s="50"/>
      <c r="H41" s="51"/>
      <c r="I41" s="49"/>
      <c r="J41" s="51"/>
      <c r="K41" s="52"/>
      <c r="L41" s="51"/>
      <c r="M41" s="53"/>
      <c r="N41" s="54"/>
      <c r="O41" s="55"/>
      <c r="Q41" s="56"/>
      <c r="R41" s="57"/>
    </row>
    <row r="42" spans="1:18" x14ac:dyDescent="0.25">
      <c r="B42" s="49"/>
      <c r="C42" s="49"/>
      <c r="D42" s="50"/>
      <c r="E42" s="50"/>
      <c r="F42" s="50"/>
      <c r="G42" s="50"/>
      <c r="H42" s="51"/>
      <c r="I42" s="49"/>
      <c r="J42" s="51"/>
      <c r="K42" s="52"/>
      <c r="L42" s="51"/>
      <c r="M42" s="53"/>
      <c r="N42" s="54"/>
      <c r="O42" s="55"/>
      <c r="Q42" s="56"/>
      <c r="R42" s="57"/>
    </row>
    <row r="43" spans="1:18" x14ac:dyDescent="0.25">
      <c r="B43" s="49"/>
      <c r="C43" s="49"/>
      <c r="D43" s="50"/>
      <c r="E43" s="50"/>
      <c r="F43" s="50"/>
      <c r="G43" s="50"/>
      <c r="H43" s="51"/>
      <c r="I43" s="49"/>
      <c r="J43" s="51"/>
      <c r="K43" s="52"/>
      <c r="L43" s="51"/>
      <c r="M43" s="53"/>
      <c r="N43" s="54"/>
      <c r="O43" s="55"/>
      <c r="Q43" s="56"/>
      <c r="R43" s="57"/>
    </row>
    <row r="44" spans="1:18" x14ac:dyDescent="0.25">
      <c r="B44" s="58"/>
      <c r="C44" s="58"/>
      <c r="D44" s="50"/>
      <c r="E44" s="50"/>
      <c r="F44" s="50"/>
      <c r="G44" s="44"/>
      <c r="H44" s="44"/>
      <c r="I44" s="44"/>
      <c r="J44" s="49"/>
      <c r="K44" s="44"/>
      <c r="L44" s="44"/>
      <c r="M44" s="49"/>
      <c r="N44" s="59"/>
      <c r="O44" s="60"/>
      <c r="Q44" s="56"/>
      <c r="R44" s="57"/>
    </row>
    <row r="45" spans="1:18" x14ac:dyDescent="0.25">
      <c r="B45" s="58"/>
      <c r="C45" s="58"/>
      <c r="D45" s="61"/>
      <c r="E45" s="61"/>
      <c r="F45" s="61"/>
      <c r="G45" s="62"/>
      <c r="H45" s="62"/>
      <c r="I45" s="62"/>
      <c r="J45" s="49"/>
      <c r="K45" s="62"/>
      <c r="L45" s="62"/>
      <c r="M45" s="49"/>
      <c r="N45" s="59"/>
      <c r="O45" s="60"/>
      <c r="Q45" s="63"/>
      <c r="R45" s="57"/>
    </row>
    <row r="46" spans="1:18" x14ac:dyDescent="0.25">
      <c r="B46" s="58"/>
      <c r="C46" s="58"/>
      <c r="E46" s="64"/>
      <c r="G46" s="104" t="s">
        <v>41</v>
      </c>
      <c r="H46" s="104"/>
      <c r="I46" s="104"/>
      <c r="J46" s="65"/>
      <c r="K46" s="65"/>
      <c r="L46" s="104"/>
      <c r="M46" s="104"/>
      <c r="N46" s="104"/>
      <c r="O46" s="104"/>
      <c r="Q46" s="63"/>
      <c r="R46" s="57"/>
    </row>
    <row r="47" spans="1:18" x14ac:dyDescent="0.25">
      <c r="B47" s="42"/>
      <c r="C47" s="58"/>
      <c r="D47" s="58"/>
      <c r="E47" s="61"/>
      <c r="F47" s="61"/>
      <c r="G47" s="61"/>
      <c r="H47" s="62"/>
      <c r="I47" s="62"/>
      <c r="J47" s="62"/>
      <c r="K47" s="49"/>
      <c r="L47" s="62"/>
      <c r="M47" s="62"/>
      <c r="N47" s="66"/>
      <c r="O47" s="67"/>
      <c r="P47" s="68"/>
      <c r="Q47" s="63"/>
      <c r="R47" s="57"/>
    </row>
  </sheetData>
  <mergeCells count="26">
    <mergeCell ref="P9:P10"/>
    <mergeCell ref="B11:C11"/>
    <mergeCell ref="B37:D37"/>
    <mergeCell ref="B40:C40"/>
    <mergeCell ref="L46:O46"/>
    <mergeCell ref="I9:I10"/>
    <mergeCell ref="J9:J10"/>
    <mergeCell ref="K9:K10"/>
    <mergeCell ref="L9:L10"/>
    <mergeCell ref="M9:M10"/>
    <mergeCell ref="N9:N10"/>
    <mergeCell ref="L39:O39"/>
    <mergeCell ref="G40:I40"/>
    <mergeCell ref="G46:I46"/>
    <mergeCell ref="L40:O40"/>
    <mergeCell ref="O9:O10"/>
    <mergeCell ref="A1:G1"/>
    <mergeCell ref="A2:G2"/>
    <mergeCell ref="A5:P5"/>
    <mergeCell ref="A6:P6"/>
    <mergeCell ref="A7:P7"/>
    <mergeCell ref="A9:A10"/>
    <mergeCell ref="B9:C10"/>
    <mergeCell ref="D9:E9"/>
    <mergeCell ref="F9:G9"/>
    <mergeCell ref="H9:H10"/>
  </mergeCells>
  <pageMargins left="0.70866141732283472" right="0.70866141732283472" top="0.74803149606299213" bottom="0.74803149606299213" header="0.31496062992125984" footer="0.31496062992125984"/>
  <pageSetup paperSize="9" scale="8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</cp:lastModifiedBy>
  <cp:lastPrinted>2016-08-13T03:18:01Z</cp:lastPrinted>
  <dcterms:created xsi:type="dcterms:W3CDTF">2016-08-06T04:14:36Z</dcterms:created>
  <dcterms:modified xsi:type="dcterms:W3CDTF">2016-08-15T07:46:41Z</dcterms:modified>
</cp:coreProperties>
</file>